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TRAÇO DE CONCRETO" sheetId="1" r:id="rId1"/>
  </sheets>
  <definedNames>
    <definedName name="_xlnm.Print_Area" localSheetId="0">'TRAÇO DE CONCRETO'!$A$1:$G$18</definedName>
  </definedNames>
  <calcPr fullCalcOnLoad="1"/>
</workbook>
</file>

<file path=xl/sharedStrings.xml><?xml version="1.0" encoding="utf-8"?>
<sst xmlns="http://schemas.openxmlformats.org/spreadsheetml/2006/main" count="71" uniqueCount="24">
  <si>
    <t>CIMENTO</t>
  </si>
  <si>
    <t>PESO ESPECÍFICO (kg/m³)</t>
  </si>
  <si>
    <t>AREIA MÉDIA</t>
  </si>
  <si>
    <t>LATA EM LITROS</t>
  </si>
  <si>
    <t>LATA EM M³</t>
  </si>
  <si>
    <t>BRITA</t>
  </si>
  <si>
    <t>LATA EM KG</t>
  </si>
  <si>
    <t>ÁGUA</t>
  </si>
  <si>
    <t>TOTAL EM KG</t>
  </si>
  <si>
    <t>PESO ESPECÍFICO DO CONCRETO (kg/m³)</t>
  </si>
  <si>
    <t>VOLUME DOS MATERIAIS (M³)</t>
  </si>
  <si>
    <t>QUANTIDADE DE LATAS POR TRAÇO</t>
  </si>
  <si>
    <t>TRAÇO DE CONCRETO PARA BASE DE FUNDAÇÕES E CONTRAPISOS (CONCRETO MAGRO)</t>
  </si>
  <si>
    <r>
      <rPr>
        <b/>
        <sz val="12"/>
        <color indexed="8"/>
        <rFont val="Calibri"/>
        <family val="2"/>
      </rPr>
      <t>Tutorial:</t>
    </r>
    <r>
      <rPr>
        <sz val="12"/>
        <color indexed="8"/>
        <rFont val="Calibri"/>
        <family val="2"/>
      </rPr>
      <t xml:space="preserve"> Use os valores em laranja para preparar seu traço de concreto</t>
    </r>
  </si>
  <si>
    <r>
      <rPr>
        <b/>
        <sz val="12"/>
        <color indexed="8"/>
        <rFont val="Calibri"/>
        <family val="2"/>
      </rPr>
      <t>Lembre-se:</t>
    </r>
    <r>
      <rPr>
        <sz val="12"/>
        <color indexed="8"/>
        <rFont val="Calibri"/>
        <family val="2"/>
      </rPr>
      <t xml:space="preserve"> 01 saco de cimento equivale a duas latas de 18 litros</t>
    </r>
  </si>
  <si>
    <t xml:space="preserve">VOLUME DE UM TRAÇO DE CONCRETO </t>
  </si>
  <si>
    <t>TRAÇO DE CONCRETO PARA FUNDAÇÕES</t>
  </si>
  <si>
    <t>TRAÇO DE CONCRETO PARA PISOS</t>
  </si>
  <si>
    <t>LATAS DE CONCRETO POR SACO DE CIMENTO</t>
  </si>
  <si>
    <t>TRAÇO DE CONCRETO ESTRUTURAL (PILARES, VIGAS, VERGAS, LAJES E PRÉ-MOLDADOS)</t>
  </si>
  <si>
    <t>QUANTIDADE DE LATAS POR M³</t>
  </si>
  <si>
    <t>BRITA 1 OU 2</t>
  </si>
  <si>
    <r>
      <rPr>
        <b/>
        <sz val="12"/>
        <color indexed="8"/>
        <rFont val="Calibri"/>
        <family val="2"/>
      </rPr>
      <t>Obs:</t>
    </r>
    <r>
      <rPr>
        <sz val="12"/>
        <color indexed="8"/>
        <rFont val="Calibri"/>
        <family val="2"/>
      </rPr>
      <t xml:space="preserve"> Use a lata de 18 litros plástica que não amassa nem deforma</t>
    </r>
  </si>
  <si>
    <t>MATERIAL DE CONSTRUÇÃO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</si>
</sst>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&quot;R$&quot;\ #,##0.00"/>
    <numFmt numFmtId="174" formatCode="0.0"/>
    <numFmt numFmtId="175" formatCode="0.000"/>
    <numFmt numFmtId="176" formatCode="0.0000"/>
    <numFmt numFmtId="177" formatCode="&quot;R$&quot;\ #,##0.000"/>
    <numFmt numFmtId="178" formatCode="&quot;R$&quot;\ #,##0.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Calibri"/>
      <family val="2"/>
    </font>
    <font>
      <b/>
      <sz val="14"/>
      <color indexed="8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2" fontId="43" fillId="33" borderId="0" xfId="62" applyNumberFormat="1" applyFont="1" applyFill="1" applyBorder="1" applyAlignment="1">
      <alignment horizontal="center" vertical="center"/>
    </xf>
    <xf numFmtId="2" fontId="44" fillId="12" borderId="0" xfId="62" applyNumberFormat="1" applyFont="1" applyFill="1" applyBorder="1" applyAlignment="1">
      <alignment horizontal="center" vertical="center" wrapText="1"/>
    </xf>
    <xf numFmtId="2" fontId="43" fillId="33" borderId="0" xfId="62" applyNumberFormat="1" applyFont="1" applyFill="1" applyBorder="1" applyAlignment="1">
      <alignment horizontal="center" vertical="center" wrapText="1"/>
    </xf>
    <xf numFmtId="175" fontId="43" fillId="33" borderId="0" xfId="62" applyNumberFormat="1" applyFont="1" applyFill="1" applyBorder="1" applyAlignment="1">
      <alignment horizontal="center" vertical="center" wrapText="1"/>
    </xf>
    <xf numFmtId="175" fontId="44" fillId="12" borderId="0" xfId="62" applyNumberFormat="1" applyFont="1" applyFill="1" applyBorder="1" applyAlignment="1">
      <alignment horizontal="center" vertical="center" wrapText="1"/>
    </xf>
    <xf numFmtId="2" fontId="43" fillId="13" borderId="0" xfId="62" applyNumberFormat="1" applyFont="1" applyFill="1" applyBorder="1" applyAlignment="1">
      <alignment horizontal="center" vertical="center" wrapText="1"/>
    </xf>
    <xf numFmtId="2" fontId="43" fillId="13" borderId="0" xfId="62" applyNumberFormat="1" applyFont="1" applyFill="1" applyBorder="1" applyAlignment="1">
      <alignment vertical="center"/>
    </xf>
    <xf numFmtId="2" fontId="24" fillId="18" borderId="0" xfId="62" applyNumberFormat="1" applyFont="1" applyFill="1" applyBorder="1" applyAlignment="1">
      <alignment horizontal="center" vertical="center"/>
    </xf>
    <xf numFmtId="2" fontId="2" fillId="13" borderId="0" xfId="62" applyNumberFormat="1" applyFont="1" applyFill="1" applyBorder="1" applyAlignment="1">
      <alignment horizontal="center" vertical="center" wrapText="1"/>
    </xf>
    <xf numFmtId="2" fontId="45" fillId="12" borderId="0" xfId="62" applyNumberFormat="1" applyFont="1" applyFill="1" applyBorder="1" applyAlignment="1">
      <alignment horizontal="center" vertical="center"/>
    </xf>
    <xf numFmtId="2" fontId="45" fillId="12" borderId="0" xfId="62" applyNumberFormat="1" applyFont="1" applyFill="1" applyBorder="1" applyAlignment="1">
      <alignment horizontal="center" vertical="center" wrapText="1"/>
    </xf>
    <xf numFmtId="2" fontId="46" fillId="34" borderId="0" xfId="62" applyNumberFormat="1" applyFont="1" applyFill="1" applyBorder="1" applyAlignment="1">
      <alignment horizontal="right" vertical="center"/>
    </xf>
    <xf numFmtId="2" fontId="46" fillId="34" borderId="0" xfId="62" applyNumberFormat="1" applyFont="1" applyFill="1" applyBorder="1" applyAlignment="1">
      <alignment horizontal="center" vertical="center"/>
    </xf>
    <xf numFmtId="2" fontId="43" fillId="33" borderId="0" xfId="62" applyNumberFormat="1" applyFont="1" applyFill="1" applyBorder="1" applyAlignment="1">
      <alignment horizontal="center" vertical="center"/>
    </xf>
    <xf numFmtId="2" fontId="43" fillId="0" borderId="0" xfId="62" applyNumberFormat="1" applyFont="1" applyFill="1" applyBorder="1" applyAlignment="1">
      <alignment horizontal="center" vertical="center"/>
    </xf>
    <xf numFmtId="175" fontId="43" fillId="33" borderId="0" xfId="62" applyNumberFormat="1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1</xdr:col>
      <xdr:colOff>495300</xdr:colOff>
      <xdr:row>4</xdr:row>
      <xdr:rowOff>95250</xdr:rowOff>
    </xdr:to>
    <xdr:pic>
      <xdr:nvPicPr>
        <xdr:cNvPr id="1" name="Imagem 2" descr="reformais branc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7621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89"/>
  <sheetViews>
    <sheetView tabSelected="1" zoomScaleSheetLayoutView="55" workbookViewId="0" topLeftCell="A1">
      <selection activeCell="K5" sqref="K5"/>
    </sheetView>
  </sheetViews>
  <sheetFormatPr defaultColWidth="14.28125" defaultRowHeight="15"/>
  <cols>
    <col min="1" max="1" width="20.00390625" style="1" bestFit="1" customWidth="1"/>
    <col min="2" max="3" width="14.28125" style="1" customWidth="1"/>
    <col min="4" max="4" width="21.421875" style="1" customWidth="1"/>
    <col min="5" max="5" width="14.28125" style="1" customWidth="1"/>
    <col min="6" max="6" width="17.140625" style="1" customWidth="1"/>
    <col min="7" max="7" width="14.28125" style="1" customWidth="1"/>
    <col min="8" max="8" width="17.140625" style="1" customWidth="1"/>
    <col min="9" max="9" width="14.28125" style="1" customWidth="1"/>
    <col min="10" max="10" width="21.421875" style="1" customWidth="1"/>
    <col min="11" max="11" width="17.140625" style="1" customWidth="1"/>
    <col min="12" max="16384" width="14.28125" style="1" customWidth="1"/>
  </cols>
  <sheetData>
    <row r="1" ht="15.75"/>
    <row r="2" spans="4:10" ht="21" customHeight="1">
      <c r="D2" s="9" t="s">
        <v>13</v>
      </c>
      <c r="E2" s="9"/>
      <c r="F2" s="9"/>
      <c r="G2" s="9"/>
      <c r="H2" s="9"/>
      <c r="I2" s="9"/>
      <c r="J2" s="9"/>
    </row>
    <row r="3" spans="4:10" ht="21" customHeight="1">
      <c r="D3" s="9" t="s">
        <v>22</v>
      </c>
      <c r="E3" s="9"/>
      <c r="F3" s="9"/>
      <c r="G3" s="9"/>
      <c r="H3" s="9"/>
      <c r="I3" s="9"/>
      <c r="J3" s="9"/>
    </row>
    <row r="4" spans="4:10" ht="15.75">
      <c r="D4" s="9" t="s">
        <v>14</v>
      </c>
      <c r="E4" s="9"/>
      <c r="F4" s="9"/>
      <c r="G4" s="9"/>
      <c r="H4" s="9"/>
      <c r="I4" s="9"/>
      <c r="J4" s="9"/>
    </row>
    <row r="5" ht="15.75"/>
    <row r="6" spans="1:11" ht="18.75">
      <c r="A6" s="10" t="s">
        <v>12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9" ht="15.75">
      <c r="A7" s="14"/>
      <c r="B7" s="14"/>
      <c r="C7" s="14"/>
      <c r="D7" s="14"/>
      <c r="E7" s="14"/>
      <c r="F7" s="14"/>
      <c r="G7" s="14"/>
      <c r="H7" s="14"/>
      <c r="I7" s="14"/>
    </row>
    <row r="8" spans="1:11" ht="45" customHeight="1">
      <c r="A8" s="2" t="s">
        <v>23</v>
      </c>
      <c r="B8" s="2" t="s">
        <v>3</v>
      </c>
      <c r="C8" s="2" t="s">
        <v>4</v>
      </c>
      <c r="D8" s="2" t="s">
        <v>1</v>
      </c>
      <c r="E8" s="2" t="s">
        <v>6</v>
      </c>
      <c r="F8" s="2" t="s">
        <v>11</v>
      </c>
      <c r="G8" s="2" t="s">
        <v>8</v>
      </c>
      <c r="H8" s="2" t="s">
        <v>9</v>
      </c>
      <c r="I8" s="2" t="s">
        <v>10</v>
      </c>
      <c r="J8" s="2" t="s">
        <v>18</v>
      </c>
      <c r="K8" s="2" t="s">
        <v>20</v>
      </c>
    </row>
    <row r="9" spans="1:11" ht="15.75" customHeight="1">
      <c r="A9" s="8" t="s">
        <v>0</v>
      </c>
      <c r="B9" s="15">
        <v>18</v>
      </c>
      <c r="C9" s="16">
        <f>B9/1000</f>
        <v>0.018</v>
      </c>
      <c r="D9" s="3">
        <v>1250</v>
      </c>
      <c r="E9" s="3">
        <f>$C$9*D9</f>
        <v>22.5</v>
      </c>
      <c r="F9" s="6">
        <f>ROUND(50/E9,0)</f>
        <v>2</v>
      </c>
      <c r="G9" s="3">
        <f>F9*E9</f>
        <v>45</v>
      </c>
      <c r="H9" s="14">
        <v>2400</v>
      </c>
      <c r="I9" s="4">
        <f>G9/$H$9</f>
        <v>0.01875</v>
      </c>
      <c r="J9" s="13">
        <f>ROUNDDOWN(I13*H9*C9*1.3,0)</f>
        <v>14</v>
      </c>
      <c r="K9" s="6">
        <f>ROUNDUP(F9/$I$13,0)</f>
        <v>8</v>
      </c>
    </row>
    <row r="10" spans="1:11" ht="15.75" customHeight="1">
      <c r="A10" s="8" t="s">
        <v>2</v>
      </c>
      <c r="B10" s="15"/>
      <c r="C10" s="16"/>
      <c r="D10" s="3">
        <v>1620</v>
      </c>
      <c r="E10" s="3">
        <f>$C$9*D10</f>
        <v>29.159999999999997</v>
      </c>
      <c r="F10" s="6">
        <v>8.5</v>
      </c>
      <c r="G10" s="3">
        <f>F10*E10</f>
        <v>247.85999999999996</v>
      </c>
      <c r="H10" s="14"/>
      <c r="I10" s="4">
        <f>G10/$H$9</f>
        <v>0.10327499999999998</v>
      </c>
      <c r="J10" s="13"/>
      <c r="K10" s="6">
        <f>ROUNDUP(F10/$I$13,0)</f>
        <v>32</v>
      </c>
    </row>
    <row r="11" spans="1:11" ht="15.75" customHeight="1">
      <c r="A11" s="8" t="s">
        <v>5</v>
      </c>
      <c r="B11" s="15"/>
      <c r="C11" s="16"/>
      <c r="D11" s="3">
        <v>1500</v>
      </c>
      <c r="E11" s="3">
        <f>$C$9*D11</f>
        <v>26.999999999999996</v>
      </c>
      <c r="F11" s="6">
        <v>11.5</v>
      </c>
      <c r="G11" s="3">
        <f>F11*E11</f>
        <v>310.49999999999994</v>
      </c>
      <c r="H11" s="14"/>
      <c r="I11" s="4">
        <f>G11/$H$9</f>
        <v>0.129375</v>
      </c>
      <c r="J11" s="13"/>
      <c r="K11" s="6">
        <f>ROUNDUP(F11/$I$13,0)</f>
        <v>44</v>
      </c>
    </row>
    <row r="12" spans="1:11" ht="15.75" customHeight="1">
      <c r="A12" s="8" t="s">
        <v>7</v>
      </c>
      <c r="B12" s="15"/>
      <c r="C12" s="16"/>
      <c r="D12" s="3">
        <v>1000</v>
      </c>
      <c r="E12" s="3">
        <f>$C$9*D12</f>
        <v>18</v>
      </c>
      <c r="F12" s="6">
        <v>2</v>
      </c>
      <c r="G12" s="3">
        <f>F12*E12</f>
        <v>36</v>
      </c>
      <c r="H12" s="14"/>
      <c r="I12" s="4">
        <f>G12/$H$9</f>
        <v>0.015</v>
      </c>
      <c r="J12" s="13"/>
      <c r="K12" s="6">
        <f>ROUNDUP(F12/$I$13,0)</f>
        <v>8</v>
      </c>
    </row>
    <row r="13" spans="1:9" ht="15.75">
      <c r="A13" s="12" t="s">
        <v>15</v>
      </c>
      <c r="B13" s="12"/>
      <c r="C13" s="12"/>
      <c r="D13" s="12"/>
      <c r="E13" s="12"/>
      <c r="F13" s="12"/>
      <c r="G13" s="12"/>
      <c r="H13" s="12"/>
      <c r="I13" s="5">
        <f>SUM(I9:I12)</f>
        <v>0.26639999999999997</v>
      </c>
    </row>
    <row r="14" ht="15.75">
      <c r="I14" s="4"/>
    </row>
    <row r="15" spans="1:11" ht="15.7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</row>
    <row r="16" ht="15.75">
      <c r="I16" s="4"/>
    </row>
    <row r="17" spans="1:11" ht="18.75">
      <c r="A17" s="10" t="s">
        <v>16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</row>
    <row r="18" spans="1:9" ht="15.75">
      <c r="A18" s="14"/>
      <c r="B18" s="14"/>
      <c r="C18" s="14"/>
      <c r="D18" s="14"/>
      <c r="E18" s="14"/>
      <c r="F18" s="14"/>
      <c r="G18" s="14"/>
      <c r="H18" s="14"/>
      <c r="I18" s="14"/>
    </row>
    <row r="19" spans="1:11" ht="63">
      <c r="A19" s="2" t="s">
        <v>23</v>
      </c>
      <c r="B19" s="2" t="s">
        <v>3</v>
      </c>
      <c r="C19" s="2" t="s">
        <v>4</v>
      </c>
      <c r="D19" s="2" t="s">
        <v>1</v>
      </c>
      <c r="E19" s="2" t="s">
        <v>6</v>
      </c>
      <c r="F19" s="2" t="s">
        <v>11</v>
      </c>
      <c r="G19" s="2" t="s">
        <v>8</v>
      </c>
      <c r="H19" s="2" t="s">
        <v>9</v>
      </c>
      <c r="I19" s="2" t="s">
        <v>10</v>
      </c>
      <c r="J19" s="2" t="s">
        <v>18</v>
      </c>
      <c r="K19" s="2" t="s">
        <v>20</v>
      </c>
    </row>
    <row r="20" spans="1:11" ht="15.75">
      <c r="A20" s="8" t="s">
        <v>0</v>
      </c>
      <c r="B20" s="15">
        <v>18</v>
      </c>
      <c r="C20" s="16">
        <f>B20/1000</f>
        <v>0.018</v>
      </c>
      <c r="D20" s="3">
        <v>1250</v>
      </c>
      <c r="E20" s="3">
        <f>$C$9*D20</f>
        <v>22.5</v>
      </c>
      <c r="F20" s="6">
        <f>ROUND(50/E20,0)</f>
        <v>2</v>
      </c>
      <c r="G20" s="3">
        <f>F20*E20</f>
        <v>45</v>
      </c>
      <c r="H20" s="14">
        <v>2400</v>
      </c>
      <c r="I20" s="4">
        <f>G20/$H$9</f>
        <v>0.01875</v>
      </c>
      <c r="J20" s="13">
        <f>ROUNDDOWN(I24*H20*C20*1.3,0)</f>
        <v>9</v>
      </c>
      <c r="K20" s="6">
        <f>ROUNDUP(F20/$I$24,0)</f>
        <v>13</v>
      </c>
    </row>
    <row r="21" spans="1:11" ht="15.75">
      <c r="A21" s="8" t="s">
        <v>2</v>
      </c>
      <c r="B21" s="15"/>
      <c r="C21" s="16"/>
      <c r="D21" s="3">
        <v>1620</v>
      </c>
      <c r="E21" s="3">
        <f>$C$9*D21</f>
        <v>29.159999999999997</v>
      </c>
      <c r="F21" s="6">
        <v>5</v>
      </c>
      <c r="G21" s="3">
        <f>F21*E21</f>
        <v>145.79999999999998</v>
      </c>
      <c r="H21" s="14"/>
      <c r="I21" s="4">
        <f>G21/$H$9</f>
        <v>0.06074999999999999</v>
      </c>
      <c r="J21" s="13"/>
      <c r="K21" s="6">
        <f>ROUNDUP(F21/$I$24,0)</f>
        <v>31</v>
      </c>
    </row>
    <row r="22" spans="1:11" ht="15.75">
      <c r="A22" s="8" t="s">
        <v>5</v>
      </c>
      <c r="B22" s="15"/>
      <c r="C22" s="16"/>
      <c r="D22" s="3">
        <v>1500</v>
      </c>
      <c r="E22" s="3">
        <f>$C$9*D22</f>
        <v>26.999999999999996</v>
      </c>
      <c r="F22" s="6">
        <v>6.5</v>
      </c>
      <c r="G22" s="3">
        <f>F22*E22</f>
        <v>175.49999999999997</v>
      </c>
      <c r="H22" s="14"/>
      <c r="I22" s="4">
        <f>G22/$H$9</f>
        <v>0.07312499999999998</v>
      </c>
      <c r="J22" s="13"/>
      <c r="K22" s="6">
        <f>ROUNDUP(F22/$I$24,0)</f>
        <v>40</v>
      </c>
    </row>
    <row r="23" spans="1:11" ht="15.75">
      <c r="A23" s="8" t="s">
        <v>7</v>
      </c>
      <c r="B23" s="15"/>
      <c r="C23" s="16"/>
      <c r="D23" s="3">
        <v>1000</v>
      </c>
      <c r="E23" s="3">
        <f>$C$9*D23</f>
        <v>18</v>
      </c>
      <c r="F23" s="6">
        <v>1.5</v>
      </c>
      <c r="G23" s="3">
        <f>F23*E23</f>
        <v>27</v>
      </c>
      <c r="H23" s="14"/>
      <c r="I23" s="4">
        <f>G23/$H$9</f>
        <v>0.01125</v>
      </c>
      <c r="J23" s="13"/>
      <c r="K23" s="6">
        <f>ROUNDUP(F23/$I$24,0)</f>
        <v>10</v>
      </c>
    </row>
    <row r="24" spans="1:9" ht="15.75">
      <c r="A24" s="12" t="s">
        <v>15</v>
      </c>
      <c r="B24" s="12"/>
      <c r="C24" s="12"/>
      <c r="D24" s="12"/>
      <c r="E24" s="12"/>
      <c r="F24" s="12"/>
      <c r="G24" s="12"/>
      <c r="H24" s="12"/>
      <c r="I24" s="5">
        <f>SUM(I20:I23)</f>
        <v>0.16387499999999997</v>
      </c>
    </row>
    <row r="25" ht="15.75">
      <c r="I25" s="4"/>
    </row>
    <row r="26" spans="1:11" ht="15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ht="15.75">
      <c r="I27" s="4"/>
    </row>
    <row r="28" spans="1:11" ht="18.75">
      <c r="A28" s="10" t="s">
        <v>17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 spans="1:9" ht="15.75">
      <c r="A29" s="14"/>
      <c r="B29" s="14"/>
      <c r="C29" s="14"/>
      <c r="D29" s="14"/>
      <c r="E29" s="14"/>
      <c r="F29" s="14"/>
      <c r="G29" s="14"/>
      <c r="H29" s="14"/>
      <c r="I29" s="14"/>
    </row>
    <row r="30" spans="1:11" ht="63">
      <c r="A30" s="2" t="s">
        <v>23</v>
      </c>
      <c r="B30" s="2" t="s">
        <v>3</v>
      </c>
      <c r="C30" s="2" t="s">
        <v>4</v>
      </c>
      <c r="D30" s="2" t="s">
        <v>1</v>
      </c>
      <c r="E30" s="2" t="s">
        <v>6</v>
      </c>
      <c r="F30" s="2" t="s">
        <v>11</v>
      </c>
      <c r="G30" s="2" t="s">
        <v>8</v>
      </c>
      <c r="H30" s="2" t="s">
        <v>9</v>
      </c>
      <c r="I30" s="2" t="s">
        <v>10</v>
      </c>
      <c r="J30" s="2" t="s">
        <v>18</v>
      </c>
      <c r="K30" s="2" t="s">
        <v>20</v>
      </c>
    </row>
    <row r="31" spans="1:11" ht="15.75">
      <c r="A31" s="8" t="s">
        <v>0</v>
      </c>
      <c r="B31" s="15">
        <v>18</v>
      </c>
      <c r="C31" s="16">
        <f>B31/1000</f>
        <v>0.018</v>
      </c>
      <c r="D31" s="3">
        <v>1250</v>
      </c>
      <c r="E31" s="3">
        <f>$C$9*D31</f>
        <v>22.5</v>
      </c>
      <c r="F31" s="6">
        <f>ROUND(50/E31,0)</f>
        <v>2</v>
      </c>
      <c r="G31" s="3">
        <f>F31*E31</f>
        <v>45</v>
      </c>
      <c r="H31" s="14">
        <v>2400</v>
      </c>
      <c r="I31" s="4">
        <f>G31/$H$9</f>
        <v>0.01875</v>
      </c>
      <c r="J31" s="13">
        <f>ROUNDDOWN(I35*H31*C31*1.3,0)</f>
        <v>8</v>
      </c>
      <c r="K31" s="6">
        <f>ROUNDUP(F31/$I$35,0)</f>
        <v>14</v>
      </c>
    </row>
    <row r="32" spans="1:11" ht="15.75">
      <c r="A32" s="8" t="s">
        <v>2</v>
      </c>
      <c r="B32" s="15"/>
      <c r="C32" s="16"/>
      <c r="D32" s="3">
        <v>1620</v>
      </c>
      <c r="E32" s="3">
        <f>$C$9*D32</f>
        <v>29.159999999999997</v>
      </c>
      <c r="F32" s="6">
        <v>4</v>
      </c>
      <c r="G32" s="3">
        <f>F32*E32</f>
        <v>116.63999999999999</v>
      </c>
      <c r="H32" s="14"/>
      <c r="I32" s="4">
        <f>G32/$H$9</f>
        <v>0.0486</v>
      </c>
      <c r="J32" s="13"/>
      <c r="K32" s="6">
        <f>ROUNDUP(F32/$I$35,0)</f>
        <v>28</v>
      </c>
    </row>
    <row r="33" spans="1:11" ht="15.75">
      <c r="A33" s="8" t="s">
        <v>5</v>
      </c>
      <c r="B33" s="15"/>
      <c r="C33" s="16"/>
      <c r="D33" s="3">
        <v>1500</v>
      </c>
      <c r="E33" s="3">
        <f>$C$9*D33</f>
        <v>26.999999999999996</v>
      </c>
      <c r="F33" s="6">
        <v>6</v>
      </c>
      <c r="G33" s="3">
        <f>F33*E33</f>
        <v>161.99999999999997</v>
      </c>
      <c r="H33" s="14"/>
      <c r="I33" s="4">
        <f>G33/$H$9</f>
        <v>0.06749999999999999</v>
      </c>
      <c r="J33" s="13"/>
      <c r="K33" s="6">
        <f>ROUNDUP(F33/$I$35,0)</f>
        <v>42</v>
      </c>
    </row>
    <row r="34" spans="1:11" ht="15.75">
      <c r="A34" s="8" t="s">
        <v>7</v>
      </c>
      <c r="B34" s="15"/>
      <c r="C34" s="16"/>
      <c r="D34" s="3">
        <v>1000</v>
      </c>
      <c r="E34" s="3">
        <f>$C$9*D34</f>
        <v>18</v>
      </c>
      <c r="F34" s="6">
        <v>1.5</v>
      </c>
      <c r="G34" s="3">
        <f>F34*E34</f>
        <v>27</v>
      </c>
      <c r="H34" s="14"/>
      <c r="I34" s="4">
        <f>G34/$H$9</f>
        <v>0.01125</v>
      </c>
      <c r="J34" s="13"/>
      <c r="K34" s="6">
        <f>ROUNDUP(F34/$I$35,0)</f>
        <v>11</v>
      </c>
    </row>
    <row r="35" spans="1:9" ht="15.75">
      <c r="A35" s="12" t="s">
        <v>15</v>
      </c>
      <c r="B35" s="12"/>
      <c r="C35" s="12"/>
      <c r="D35" s="12"/>
      <c r="E35" s="12"/>
      <c r="F35" s="12"/>
      <c r="G35" s="12"/>
      <c r="H35" s="12"/>
      <c r="I35" s="5">
        <f>SUM(I31:I34)</f>
        <v>0.14609999999999998</v>
      </c>
    </row>
    <row r="36" ht="15.75">
      <c r="I36" s="4"/>
    </row>
    <row r="37" spans="1:11" ht="15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</row>
    <row r="38" ht="15.75">
      <c r="I38" s="4"/>
    </row>
    <row r="39" spans="1:11" ht="18.75" customHeight="1">
      <c r="A39" s="11" t="s">
        <v>19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</row>
    <row r="40" spans="1:9" ht="15.75">
      <c r="A40" s="14"/>
      <c r="B40" s="14"/>
      <c r="C40" s="14"/>
      <c r="D40" s="14"/>
      <c r="E40" s="14"/>
      <c r="F40" s="14"/>
      <c r="G40" s="14"/>
      <c r="H40" s="14"/>
      <c r="I40" s="14"/>
    </row>
    <row r="41" spans="1:11" ht="63">
      <c r="A41" s="2" t="s">
        <v>23</v>
      </c>
      <c r="B41" s="2" t="s">
        <v>3</v>
      </c>
      <c r="C41" s="2" t="s">
        <v>4</v>
      </c>
      <c r="D41" s="2" t="s">
        <v>1</v>
      </c>
      <c r="E41" s="2" t="s">
        <v>6</v>
      </c>
      <c r="F41" s="2" t="s">
        <v>11</v>
      </c>
      <c r="G41" s="2" t="s">
        <v>8</v>
      </c>
      <c r="H41" s="2" t="s">
        <v>9</v>
      </c>
      <c r="I41" s="2" t="s">
        <v>10</v>
      </c>
      <c r="J41" s="2" t="s">
        <v>18</v>
      </c>
      <c r="K41" s="2" t="s">
        <v>20</v>
      </c>
    </row>
    <row r="42" spans="1:11" ht="15.75">
      <c r="A42" s="8" t="s">
        <v>0</v>
      </c>
      <c r="B42" s="15">
        <v>18</v>
      </c>
      <c r="C42" s="16">
        <f>B42/1000</f>
        <v>0.018</v>
      </c>
      <c r="D42" s="3">
        <v>1250</v>
      </c>
      <c r="E42" s="3">
        <f>$C$9*D42</f>
        <v>22.5</v>
      </c>
      <c r="F42" s="6">
        <f>ROUND(50/E42,0)</f>
        <v>2</v>
      </c>
      <c r="G42" s="3">
        <f>F42*E42</f>
        <v>45</v>
      </c>
      <c r="H42" s="14">
        <v>2400</v>
      </c>
      <c r="I42" s="4">
        <f>G42/$H$9</f>
        <v>0.01875</v>
      </c>
      <c r="J42" s="13">
        <f>ROUNDUP(I46*H42*C42*1.3,0)</f>
        <v>8</v>
      </c>
      <c r="K42" s="6">
        <f>ROUNDUP(F42/$I$46,0)</f>
        <v>15</v>
      </c>
    </row>
    <row r="43" spans="1:11" ht="15.75">
      <c r="A43" s="8" t="s">
        <v>2</v>
      </c>
      <c r="B43" s="15"/>
      <c r="C43" s="16"/>
      <c r="D43" s="3">
        <v>1620</v>
      </c>
      <c r="E43" s="3">
        <f>$C$9*D43</f>
        <v>29.159999999999997</v>
      </c>
      <c r="F43" s="6">
        <v>4</v>
      </c>
      <c r="G43" s="3">
        <f>F43*E43</f>
        <v>116.63999999999999</v>
      </c>
      <c r="H43" s="14"/>
      <c r="I43" s="4">
        <f>G43/$H$9</f>
        <v>0.0486</v>
      </c>
      <c r="J43" s="13"/>
      <c r="K43" s="6">
        <f>ROUNDUP(F43/$I$46,0)</f>
        <v>29</v>
      </c>
    </row>
    <row r="44" spans="1:11" ht="15.75">
      <c r="A44" s="8" t="s">
        <v>21</v>
      </c>
      <c r="B44" s="15"/>
      <c r="C44" s="16"/>
      <c r="D44" s="3">
        <v>1500</v>
      </c>
      <c r="E44" s="3">
        <f>$C$9*D44</f>
        <v>26.999999999999996</v>
      </c>
      <c r="F44" s="6">
        <v>5.5</v>
      </c>
      <c r="G44" s="3">
        <f>F44*E44</f>
        <v>148.49999999999997</v>
      </c>
      <c r="H44" s="14"/>
      <c r="I44" s="4">
        <f>G44/$H$9</f>
        <v>0.061874999999999986</v>
      </c>
      <c r="J44" s="13"/>
      <c r="K44" s="6">
        <f>ROUNDUP(F44/$I$46,0)</f>
        <v>40</v>
      </c>
    </row>
    <row r="45" spans="1:11" ht="15.75">
      <c r="A45" s="8" t="s">
        <v>7</v>
      </c>
      <c r="B45" s="15"/>
      <c r="C45" s="16"/>
      <c r="D45" s="3">
        <v>1000</v>
      </c>
      <c r="E45" s="3">
        <f>$C$9*D45</f>
        <v>18</v>
      </c>
      <c r="F45" s="6">
        <v>1.25</v>
      </c>
      <c r="G45" s="3">
        <f>F45*E45</f>
        <v>22.5</v>
      </c>
      <c r="H45" s="14"/>
      <c r="I45" s="4">
        <f>G45/$H$9</f>
        <v>0.009375</v>
      </c>
      <c r="J45" s="13"/>
      <c r="K45" s="6">
        <f>ROUNDUP(F45/$I$46,0)</f>
        <v>10</v>
      </c>
    </row>
    <row r="46" spans="1:9" ht="15.75">
      <c r="A46" s="12" t="s">
        <v>15</v>
      </c>
      <c r="B46" s="12"/>
      <c r="C46" s="12"/>
      <c r="D46" s="12"/>
      <c r="E46" s="12"/>
      <c r="F46" s="12"/>
      <c r="G46" s="12"/>
      <c r="H46" s="12"/>
      <c r="I46" s="5">
        <f>SUM(I42:I45)</f>
        <v>0.13859999999999997</v>
      </c>
    </row>
    <row r="47" ht="15.75">
      <c r="I47" s="4"/>
    </row>
    <row r="48" spans="1:11" ht="15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</row>
    <row r="49" ht="15.75">
      <c r="I49" s="4"/>
    </row>
    <row r="50" ht="15.75">
      <c r="I50" s="4"/>
    </row>
    <row r="51" ht="15.75">
      <c r="I51" s="4"/>
    </row>
    <row r="52" ht="15.75">
      <c r="I52" s="4"/>
    </row>
    <row r="53" ht="15.75">
      <c r="I53" s="4"/>
    </row>
    <row r="54" ht="15.75">
      <c r="I54" s="4"/>
    </row>
    <row r="55" ht="15.75">
      <c r="I55" s="4"/>
    </row>
    <row r="56" ht="15.75">
      <c r="I56" s="4"/>
    </row>
    <row r="57" ht="15.75">
      <c r="I57" s="4"/>
    </row>
    <row r="58" ht="15.75">
      <c r="I58" s="4"/>
    </row>
    <row r="59" ht="15.75">
      <c r="I59" s="4"/>
    </row>
    <row r="60" ht="15.75">
      <c r="I60" s="4"/>
    </row>
    <row r="61" ht="15.75">
      <c r="I61" s="4"/>
    </row>
    <row r="62" ht="15.75">
      <c r="I62" s="4"/>
    </row>
    <row r="63" ht="15.75">
      <c r="I63" s="4"/>
    </row>
    <row r="64" ht="15.75">
      <c r="I64" s="4"/>
    </row>
    <row r="65" ht="15.75">
      <c r="I65" s="4"/>
    </row>
    <row r="66" ht="15.75">
      <c r="I66" s="4"/>
    </row>
    <row r="67" ht="15.75">
      <c r="I67" s="4"/>
    </row>
    <row r="68" ht="15.75">
      <c r="I68" s="4"/>
    </row>
    <row r="69" ht="15.75">
      <c r="I69" s="4"/>
    </row>
    <row r="70" ht="15.75">
      <c r="I70" s="4"/>
    </row>
    <row r="71" ht="15.75">
      <c r="I71" s="4"/>
    </row>
    <row r="72" ht="15.75">
      <c r="I72" s="4"/>
    </row>
    <row r="73" ht="15.75">
      <c r="I73" s="4"/>
    </row>
    <row r="74" ht="15.75">
      <c r="I74" s="4"/>
    </row>
    <row r="75" ht="15.75">
      <c r="I75" s="4"/>
    </row>
    <row r="76" ht="15.75">
      <c r="I76" s="4"/>
    </row>
    <row r="77" ht="15.75">
      <c r="I77" s="4"/>
    </row>
    <row r="78" ht="15.75">
      <c r="I78" s="4"/>
    </row>
    <row r="79" ht="15.75">
      <c r="I79" s="4"/>
    </row>
    <row r="80" ht="15.75">
      <c r="I80" s="4"/>
    </row>
    <row r="81" ht="15.75">
      <c r="I81" s="4"/>
    </row>
    <row r="82" ht="15.75">
      <c r="I82" s="4"/>
    </row>
    <row r="83" ht="15.75">
      <c r="I83" s="4"/>
    </row>
    <row r="84" ht="15.75">
      <c r="I84" s="4"/>
    </row>
    <row r="85" ht="15.75">
      <c r="I85" s="4"/>
    </row>
    <row r="86" ht="15.75">
      <c r="I86" s="4"/>
    </row>
    <row r="87" ht="15.75">
      <c r="I87" s="4"/>
    </row>
    <row r="88" ht="15.75">
      <c r="I88" s="4"/>
    </row>
    <row r="89" ht="15.75">
      <c r="I89" s="4"/>
    </row>
  </sheetData>
  <sheetProtection/>
  <mergeCells count="31">
    <mergeCell ref="D3:J3"/>
    <mergeCell ref="D4:J4"/>
    <mergeCell ref="H31:H34"/>
    <mergeCell ref="H9:H12"/>
    <mergeCell ref="B9:B12"/>
    <mergeCell ref="C9:C12"/>
    <mergeCell ref="A13:H13"/>
    <mergeCell ref="A7:I7"/>
    <mergeCell ref="A18:I18"/>
    <mergeCell ref="B20:B23"/>
    <mergeCell ref="C20:C23"/>
    <mergeCell ref="H20:H23"/>
    <mergeCell ref="A46:H46"/>
    <mergeCell ref="J9:J12"/>
    <mergeCell ref="J20:J23"/>
    <mergeCell ref="J31:J34"/>
    <mergeCell ref="J42:J45"/>
    <mergeCell ref="A35:H35"/>
    <mergeCell ref="A40:I40"/>
    <mergeCell ref="B42:B45"/>
    <mergeCell ref="C42:C45"/>
    <mergeCell ref="H42:H45"/>
    <mergeCell ref="D2:J2"/>
    <mergeCell ref="A6:K6"/>
    <mergeCell ref="A17:K17"/>
    <mergeCell ref="A28:K28"/>
    <mergeCell ref="A39:K39"/>
    <mergeCell ref="A24:H24"/>
    <mergeCell ref="A29:I29"/>
    <mergeCell ref="B31:B34"/>
    <mergeCell ref="C31:C34"/>
  </mergeCells>
  <printOptions horizontalCentered="1"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mlafreitas</dc:creator>
  <cp:keywords/>
  <dc:description/>
  <cp:lastModifiedBy>Maria Luzia Araujo Freitas</cp:lastModifiedBy>
  <cp:lastPrinted>2014-06-18T13:33:15Z</cp:lastPrinted>
  <dcterms:created xsi:type="dcterms:W3CDTF">2013-11-21T16:50:20Z</dcterms:created>
  <dcterms:modified xsi:type="dcterms:W3CDTF">2016-05-19T16:59:30Z</dcterms:modified>
  <cp:category/>
  <cp:version/>
  <cp:contentType/>
  <cp:contentStatus/>
</cp:coreProperties>
</file>